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nela\GPDC\Desenvolvimento\1-Relacionamento e Comercialização\GRG - site - Atendimento a Lei 20.253\Arquivo XLS\Mais Recentes\"/>
    </mc:Choice>
  </mc:AlternateContent>
  <bookViews>
    <workbookView xWindow="0" yWindow="0" windowWidth="28800" windowHeight="12330"/>
  </bookViews>
  <sheets>
    <sheet name="IRT 2019" sheetId="2" r:id="rId1"/>
    <sheet name="Impacto Parcela A" sheetId="3" r:id="rId2"/>
    <sheet name="Composição parcelas" sheetId="1" r:id="rId3"/>
  </sheets>
  <calcPr calcId="162913"/>
</workbook>
</file>

<file path=xl/calcChain.xml><?xml version="1.0" encoding="utf-8"?>
<calcChain xmlns="http://schemas.openxmlformats.org/spreadsheetml/2006/main">
  <c r="C11" i="3" l="1"/>
  <c r="C5" i="3"/>
  <c r="B5" i="3"/>
  <c r="E14" i="2"/>
  <c r="F14" i="2" s="1"/>
  <c r="D13" i="2"/>
  <c r="C13" i="2"/>
  <c r="E12" i="2"/>
  <c r="F12" i="2" s="1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8" i="3" s="1"/>
  <c r="E5" i="2"/>
  <c r="F5" i="2" s="1"/>
  <c r="E5" i="3" s="1"/>
  <c r="D5" i="2"/>
  <c r="C5" i="2"/>
  <c r="F13" i="1"/>
  <c r="E13" i="1"/>
  <c r="E12" i="1"/>
  <c r="E11" i="1"/>
  <c r="F14" i="1" s="1"/>
  <c r="E5" i="1"/>
  <c r="E4" i="1"/>
  <c r="E3" i="1"/>
  <c r="E6" i="1" s="1"/>
  <c r="E13" i="2" l="1"/>
  <c r="F13" i="2" s="1"/>
  <c r="E11" i="3" s="1"/>
  <c r="F11" i="1"/>
</calcChain>
</file>

<file path=xl/sharedStrings.xml><?xml version="1.0" encoding="utf-8"?>
<sst xmlns="http://schemas.openxmlformats.org/spreadsheetml/2006/main" count="63" uniqueCount="27">
  <si>
    <t>Acréscimo</t>
  </si>
  <si>
    <t>Conta</t>
  </si>
  <si>
    <t>Peso (Ponderação)</t>
  </si>
  <si>
    <t>Parcela B</t>
  </si>
  <si>
    <t>Parcela A</t>
  </si>
  <si>
    <t>Diferimento + Financeiro Acumulado</t>
  </si>
  <si>
    <t>Percentual</t>
  </si>
  <si>
    <t>Total</t>
  </si>
  <si>
    <t>Parcela A + Parcela B</t>
  </si>
  <si>
    <t>Diferimento sobre a TB</t>
  </si>
  <si>
    <t>TA Energia</t>
  </si>
  <si>
    <t>TA Químicos</t>
  </si>
  <si>
    <t>TA Encargos</t>
  </si>
  <si>
    <t>TF Energia</t>
  </si>
  <si>
    <t>TF Químicos</t>
  </si>
  <si>
    <t>TF Encargos</t>
  </si>
  <si>
    <t>Tarifa Total</t>
  </si>
  <si>
    <t>IRT</t>
  </si>
  <si>
    <t>Variação (em R$/m³ e %)</t>
  </si>
  <si>
    <t>2018 (R$/m³)</t>
  </si>
  <si>
    <t>2019 (R$/m³)</t>
  </si>
  <si>
    <t>Parcela B - Cesta de índices</t>
  </si>
  <si>
    <t>Parcela A - Conta Gráfica</t>
  </si>
  <si>
    <t>Parcela da Tarifa</t>
  </si>
  <si>
    <t xml:space="preserve">Peso do Reajuste = </t>
  </si>
  <si>
    <t>Impacto no Percentual de 12,12944%</t>
  </si>
  <si>
    <t>CÁLCULO DO IRT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</si>
</sst>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0.000%"/>
    <numFmt numFmtId="166" formatCode="0.00000%"/>
    <numFmt numFmtId="167" formatCode="0.0000"/>
    <numFmt numFmtId="168" formatCode="_-&quot;R$&quot;* #,##0.0000_-;\-&quot;R$&quot;* #,##0.0000_-;_-&quot;R$&quot;* &quot;-&quot;??_-;_-@_-"/>
    <numFmt numFmtId="169" formatCode="0.000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rgb="FF00B050"/>
      <name val="Calibri"/>
      <family val="2"/>
    </font>
    <font>
      <sz val="10"/>
      <name val="Calibri"/>
      <family val="2"/>
    </font>
    <font>
      <sz val="10"/>
      <color rgb="FF00B050"/>
      <name val="Calibri"/>
      <family val="2"/>
    </font>
    <font>
      <b/>
      <sz val="12"/>
      <color indexed="9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u/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0">
    <xf numFmtId="0" fontId="0" fillId="0" borderId="0" xfId="0"/>
    <xf numFmtId="10" fontId="4" fillId="0" borderId="0" xfId="0" applyNumberFormat="1" applyFont="1"/>
    <xf numFmtId="0" fontId="6" fillId="0" borderId="0" xfId="0" applyFont="1"/>
    <xf numFmtId="166" fontId="6" fillId="0" borderId="0" xfId="0" applyNumberFormat="1" applyFont="1"/>
    <xf numFmtId="0" fontId="6" fillId="0" borderId="0" xfId="0" applyFont="1" applyAlignment="1">
      <alignment horizontal="center"/>
    </xf>
    <xf numFmtId="165" fontId="3" fillId="0" borderId="1" xfId="2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65" fontId="10" fillId="6" borderId="1" xfId="2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64" fontId="11" fillId="5" borderId="1" xfId="3" applyFont="1" applyFill="1" applyBorder="1" applyAlignment="1" applyProtection="1">
      <alignment horizontal="center" vertical="center"/>
      <protection locked="0"/>
    </xf>
    <xf numFmtId="164" fontId="11" fillId="6" borderId="1" xfId="3" applyFont="1" applyFill="1" applyBorder="1" applyAlignment="1" applyProtection="1">
      <alignment horizontal="center" vertical="center"/>
      <protection locked="0"/>
    </xf>
    <xf numFmtId="164" fontId="11" fillId="5" borderId="1" xfId="3" applyNumberFormat="1" applyFont="1" applyFill="1" applyBorder="1" applyAlignment="1" applyProtection="1">
      <alignment horizontal="center" vertical="center"/>
      <protection locked="0"/>
    </xf>
    <xf numFmtId="168" fontId="11" fillId="5" borderId="1" xfId="3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 applyProtection="1">
      <alignment horizontal="center" vertical="center" wrapText="1"/>
      <protection locked="0"/>
    </xf>
    <xf numFmtId="0" fontId="16" fillId="4" borderId="1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left" vertical="center" indent="1"/>
      <protection locked="0"/>
    </xf>
    <xf numFmtId="166" fontId="10" fillId="6" borderId="1" xfId="2" applyNumberFormat="1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left" vertical="center" wrapText="1" indent="1"/>
      <protection locked="0"/>
    </xf>
    <xf numFmtId="0" fontId="10" fillId="5" borderId="1" xfId="0" applyFont="1" applyFill="1" applyBorder="1" applyAlignment="1" applyProtection="1">
      <alignment horizontal="left" vertical="center" indent="2"/>
      <protection locked="0"/>
    </xf>
    <xf numFmtId="0" fontId="10" fillId="7" borderId="1" xfId="0" applyFont="1" applyFill="1" applyBorder="1" applyAlignment="1" applyProtection="1">
      <alignment horizontal="center" vertical="center"/>
      <protection locked="0"/>
    </xf>
    <xf numFmtId="165" fontId="9" fillId="8" borderId="1" xfId="2" applyNumberFormat="1" applyFont="1" applyFill="1" applyBorder="1" applyAlignment="1" applyProtection="1">
      <alignment horizontal="center" vertical="center"/>
      <protection locked="0"/>
    </xf>
    <xf numFmtId="166" fontId="9" fillId="8" borderId="1" xfId="2" applyNumberFormat="1" applyFont="1" applyFill="1" applyBorder="1" applyAlignment="1" applyProtection="1">
      <alignment horizontal="center" vertical="center"/>
      <protection locked="0"/>
    </xf>
    <xf numFmtId="0" fontId="14" fillId="9" borderId="1" xfId="0" applyFont="1" applyFill="1" applyBorder="1" applyAlignment="1" applyProtection="1">
      <alignment horizontal="center" vertical="center"/>
      <protection locked="0"/>
    </xf>
    <xf numFmtId="10" fontId="14" fillId="9" borderId="1" xfId="2" applyNumberFormat="1" applyFont="1" applyFill="1" applyBorder="1" applyAlignment="1" applyProtection="1">
      <alignment horizontal="center" vertical="center"/>
      <protection locked="0"/>
    </xf>
    <xf numFmtId="166" fontId="15" fillId="10" borderId="1" xfId="2" applyNumberFormat="1" applyFont="1" applyFill="1" applyBorder="1" applyAlignment="1" applyProtection="1">
      <alignment horizontal="center" vertical="center"/>
      <protection locked="0"/>
    </xf>
    <xf numFmtId="169" fontId="10" fillId="6" borderId="1" xfId="2" applyNumberFormat="1" applyFont="1" applyFill="1" applyBorder="1" applyAlignment="1" applyProtection="1">
      <alignment horizontal="center" vertical="center"/>
      <protection locked="0"/>
    </xf>
    <xf numFmtId="9" fontId="5" fillId="2" borderId="1" xfId="2" applyFont="1" applyFill="1" applyBorder="1" applyAlignment="1">
      <alignment horizontal="center"/>
    </xf>
    <xf numFmtId="9" fontId="5" fillId="2" borderId="1" xfId="2" applyFont="1" applyFill="1" applyBorder="1" applyAlignment="1"/>
    <xf numFmtId="9" fontId="3" fillId="0" borderId="1" xfId="2" applyFont="1" applyBorder="1" applyAlignment="1" applyProtection="1">
      <alignment horizontal="center" vertical="center"/>
      <protection locked="0"/>
    </xf>
    <xf numFmtId="10" fontId="3" fillId="0" borderId="1" xfId="2" applyNumberFormat="1" applyFont="1" applyBorder="1" applyAlignment="1" applyProtection="1">
      <alignment horizontal="center" vertical="center"/>
      <protection locked="0"/>
    </xf>
    <xf numFmtId="9" fontId="4" fillId="0" borderId="1" xfId="2" applyFont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/>
    </xf>
    <xf numFmtId="164" fontId="11" fillId="5" borderId="1" xfId="3" applyFont="1" applyFill="1" applyBorder="1" applyAlignment="1" applyProtection="1">
      <alignment vertical="center"/>
      <protection locked="0"/>
    </xf>
    <xf numFmtId="164" fontId="11" fillId="6" borderId="1" xfId="3" applyFont="1" applyFill="1" applyBorder="1" applyAlignment="1" applyProtection="1">
      <alignment vertical="center"/>
      <protection locked="0"/>
    </xf>
    <xf numFmtId="167" fontId="11" fillId="5" borderId="1" xfId="0" applyNumberFormat="1" applyFont="1" applyFill="1" applyBorder="1" applyAlignment="1" applyProtection="1">
      <alignment vertical="center"/>
      <protection locked="0"/>
    </xf>
    <xf numFmtId="167" fontId="10" fillId="6" borderId="1" xfId="2" applyNumberFormat="1" applyFont="1" applyFill="1" applyBorder="1" applyAlignment="1" applyProtection="1">
      <alignment vertical="center"/>
      <protection locked="0"/>
    </xf>
    <xf numFmtId="167" fontId="13" fillId="0" borderId="1" xfId="0" applyNumberFormat="1" applyFont="1" applyBorder="1" applyAlignment="1" applyProtection="1">
      <alignment vertical="center"/>
      <protection locked="0"/>
    </xf>
    <xf numFmtId="167" fontId="12" fillId="0" borderId="1" xfId="0" applyNumberFormat="1" applyFont="1" applyBorder="1" applyAlignment="1" applyProtection="1">
      <alignment vertical="center"/>
      <protection locked="0"/>
    </xf>
    <xf numFmtId="167" fontId="10" fillId="7" borderId="1" xfId="1" applyNumberFormat="1" applyFont="1" applyFill="1" applyBorder="1" applyAlignment="1" applyProtection="1">
      <alignment vertical="center"/>
      <protection locked="0"/>
    </xf>
    <xf numFmtId="167" fontId="9" fillId="8" borderId="1" xfId="0" applyNumberFormat="1" applyFont="1" applyFill="1" applyBorder="1" applyAlignment="1" applyProtection="1">
      <alignment vertical="center"/>
      <protection locked="0"/>
    </xf>
    <xf numFmtId="0" fontId="0" fillId="0" borderId="1" xfId="0" applyBorder="1"/>
    <xf numFmtId="164" fontId="0" fillId="0" borderId="1" xfId="3" applyFont="1" applyBorder="1"/>
    <xf numFmtId="169" fontId="0" fillId="0" borderId="1" xfId="0" applyNumberFormat="1" applyBorder="1"/>
    <xf numFmtId="0" fontId="17" fillId="0" borderId="0" xfId="0" applyFont="1" applyAlignment="1" applyProtection="1">
      <alignment horizontal="center" vertical="center"/>
      <protection locked="0"/>
    </xf>
  </cellXfs>
  <cellStyles count="4">
    <cellStyle name="Moeda" xfId="3" builtinId="4"/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"/>
  <sheetViews>
    <sheetView showGridLines="0" tabSelected="1" workbookViewId="0"/>
  </sheetViews>
  <sheetFormatPr defaultColWidth="9.28515625" defaultRowHeight="15" x14ac:dyDescent="0.25"/>
  <cols>
    <col min="2" max="2" width="21.5703125" bestFit="1" customWidth="1"/>
    <col min="3" max="3" width="11.5703125" bestFit="1" customWidth="1"/>
    <col min="4" max="4" width="11.28515625" bestFit="1" customWidth="1"/>
    <col min="5" max="5" width="9" bestFit="1" customWidth="1"/>
    <col min="6" max="6" width="9.7109375" bestFit="1" customWidth="1"/>
  </cols>
  <sheetData>
    <row r="2" spans="2:6" x14ac:dyDescent="0.25">
      <c r="B2" s="49" t="s">
        <v>26</v>
      </c>
      <c r="C2" s="49"/>
      <c r="D2" s="49"/>
      <c r="E2" s="49"/>
      <c r="F2" s="49"/>
    </row>
    <row r="3" spans="2:6" x14ac:dyDescent="0.25">
      <c r="B3" s="9"/>
      <c r="C3" s="9"/>
      <c r="E3" s="6"/>
      <c r="F3" s="6"/>
    </row>
    <row r="4" spans="2:6" ht="51" x14ac:dyDescent="0.25">
      <c r="B4" s="15" t="s">
        <v>23</v>
      </c>
      <c r="C4" s="16" t="s">
        <v>19</v>
      </c>
      <c r="D4" s="17" t="s">
        <v>20</v>
      </c>
      <c r="E4" s="18" t="s">
        <v>24</v>
      </c>
      <c r="F4" s="17" t="s">
        <v>25</v>
      </c>
    </row>
    <row r="5" spans="2:6" x14ac:dyDescent="0.25">
      <c r="B5" s="19" t="s">
        <v>22</v>
      </c>
      <c r="C5" s="38">
        <f>0.580008086910565+-0.00996791303088193+0.0361</f>
        <v>0.60614017387968311</v>
      </c>
      <c r="D5" s="39">
        <f>0.682441758915756+0.0988487629956503</f>
        <v>0.78129052191140624</v>
      </c>
      <c r="E5" s="8">
        <f t="shared" ref="E5:E14" si="0">(D5-C5)/($D$14-$C$14)</f>
        <v>0.31262607160413775</v>
      </c>
      <c r="F5" s="20">
        <f t="shared" ref="F5:F14" si="1">E5*($D$14/$C$14-1)</f>
        <v>3.7919800295290712E-2</v>
      </c>
    </row>
    <row r="6" spans="2:6" ht="25.5" x14ac:dyDescent="0.25">
      <c r="B6" s="21" t="s">
        <v>21</v>
      </c>
      <c r="C6" s="40">
        <v>3.8157655305265306</v>
      </c>
      <c r="D6" s="41">
        <v>3.9896778284735746</v>
      </c>
      <c r="E6" s="8">
        <f t="shared" si="0"/>
        <v>0.31041627448542286</v>
      </c>
      <c r="F6" s="20">
        <f t="shared" si="1"/>
        <v>3.7651764219461169E-2</v>
      </c>
    </row>
    <row r="7" spans="2:6" x14ac:dyDescent="0.25">
      <c r="B7" s="22" t="s">
        <v>10</v>
      </c>
      <c r="C7" s="42">
        <v>0.43236874137246017</v>
      </c>
      <c r="D7" s="42">
        <v>0.47825721339949695</v>
      </c>
      <c r="E7" s="8">
        <f t="shared" si="0"/>
        <v>8.1906390155334116E-2</v>
      </c>
      <c r="F7" s="20">
        <f t="shared" si="1"/>
        <v>9.9347886811284331E-3</v>
      </c>
    </row>
    <row r="8" spans="2:6" x14ac:dyDescent="0.25">
      <c r="B8" s="22" t="s">
        <v>11</v>
      </c>
      <c r="C8" s="42">
        <v>9.3925998456334939E-2</v>
      </c>
      <c r="D8" s="42">
        <v>8.9171872075505393E-2</v>
      </c>
      <c r="E8" s="8">
        <f t="shared" si="0"/>
        <v>-8.4856460238328883E-3</v>
      </c>
      <c r="F8" s="20">
        <f t="shared" si="1"/>
        <v>-1.0292615742161025E-3</v>
      </c>
    </row>
    <row r="9" spans="2:6" x14ac:dyDescent="0.25">
      <c r="B9" s="22" t="s">
        <v>12</v>
      </c>
      <c r="C9" s="42">
        <v>5.371334708177012E-2</v>
      </c>
      <c r="D9" s="42">
        <v>0.11501267344075347</v>
      </c>
      <c r="E9" s="8">
        <f t="shared" si="0"/>
        <v>0.10941324300490689</v>
      </c>
      <c r="F9" s="20">
        <f t="shared" si="1"/>
        <v>1.3271216642672579E-2</v>
      </c>
    </row>
    <row r="10" spans="2:6" x14ac:dyDescent="0.25">
      <c r="B10" s="22" t="s">
        <v>13</v>
      </c>
      <c r="C10" s="43">
        <v>-2.5076896010516138E-2</v>
      </c>
      <c r="D10" s="42">
        <v>4.0310855400737144E-2</v>
      </c>
      <c r="E10" s="8">
        <f t="shared" si="0"/>
        <v>0.11671067790870503</v>
      </c>
      <c r="F10" s="20">
        <f t="shared" si="1"/>
        <v>1.415635482964472E-2</v>
      </c>
    </row>
    <row r="11" spans="2:6" x14ac:dyDescent="0.25">
      <c r="B11" s="22" t="s">
        <v>14</v>
      </c>
      <c r="C11" s="43">
        <v>1.175698339010184E-2</v>
      </c>
      <c r="D11" s="42">
        <v>-1.083265047502931E-3</v>
      </c>
      <c r="E11" s="8">
        <f t="shared" si="0"/>
        <v>-2.2918575227395481E-2</v>
      </c>
      <c r="F11" s="20">
        <f t="shared" si="1"/>
        <v>-2.7798954553473363E-3</v>
      </c>
    </row>
    <row r="12" spans="2:6" x14ac:dyDescent="0.25">
      <c r="B12" s="22" t="s">
        <v>15</v>
      </c>
      <c r="C12" s="43">
        <v>3.3519995895323704E-3</v>
      </c>
      <c r="D12" s="42">
        <v>5.9621172642416086E-2</v>
      </c>
      <c r="E12" s="8">
        <f t="shared" si="0"/>
        <v>0.1004349161826977</v>
      </c>
      <c r="F12" s="20">
        <f t="shared" si="1"/>
        <v>1.2182195633205632E-2</v>
      </c>
    </row>
    <row r="13" spans="2:6" x14ac:dyDescent="0.25">
      <c r="B13" s="21" t="s">
        <v>9</v>
      </c>
      <c r="C13" s="40">
        <f>0.0803078728972178+0.116754525581728</f>
        <v>0.1970623984789458</v>
      </c>
      <c r="D13" s="40">
        <f>0.170271738042238+0.237983104933911</f>
        <v>0.408254842976149</v>
      </c>
      <c r="E13" s="8">
        <f t="shared" si="0"/>
        <v>0.37695765391044073</v>
      </c>
      <c r="F13" s="20">
        <f t="shared" si="1"/>
        <v>4.5722862724530466E-2</v>
      </c>
    </row>
    <row r="14" spans="2:6" x14ac:dyDescent="0.25">
      <c r="B14" s="23" t="s">
        <v>16</v>
      </c>
      <c r="C14" s="44">
        <v>4.6189681028851606</v>
      </c>
      <c r="D14" s="45">
        <v>5.1792231933611301</v>
      </c>
      <c r="E14" s="24">
        <f t="shared" si="0"/>
        <v>1</v>
      </c>
      <c r="F14" s="25">
        <f t="shared" si="1"/>
        <v>0.12129442723928219</v>
      </c>
    </row>
    <row r="15" spans="2:6" ht="15.75" x14ac:dyDescent="0.25">
      <c r="B15" s="26" t="s">
        <v>17</v>
      </c>
      <c r="C15" s="27">
        <v>5.1205538863814404E-2</v>
      </c>
      <c r="D15" s="28">
        <v>0.12129442723928219</v>
      </c>
      <c r="E15" s="14"/>
      <c r="F15" s="14"/>
    </row>
  </sheetData>
  <mergeCells count="1">
    <mergeCell ref="B2:F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showGridLines="0" workbookViewId="0"/>
  </sheetViews>
  <sheetFormatPr defaultRowHeight="15" x14ac:dyDescent="0.25"/>
  <cols>
    <col min="1" max="1" width="21.5703125" bestFit="1" customWidth="1"/>
    <col min="2" max="2" width="11.5703125" bestFit="1" customWidth="1"/>
    <col min="3" max="3" width="7.5703125" bestFit="1" customWidth="1"/>
    <col min="4" max="4" width="12" customWidth="1"/>
    <col min="5" max="5" width="14" customWidth="1"/>
  </cols>
  <sheetData>
    <row r="2" spans="1:5" x14ac:dyDescent="0.25">
      <c r="A2" s="49" t="s">
        <v>26</v>
      </c>
      <c r="B2" s="49"/>
      <c r="C2" s="49"/>
      <c r="D2" s="49"/>
      <c r="E2" s="49"/>
    </row>
    <row r="3" spans="1:5" x14ac:dyDescent="0.25">
      <c r="A3" s="9"/>
      <c r="B3" s="9"/>
      <c r="D3" s="7"/>
      <c r="E3" s="6"/>
    </row>
    <row r="4" spans="1:5" ht="38.25" x14ac:dyDescent="0.25">
      <c r="A4" s="15" t="s">
        <v>23</v>
      </c>
      <c r="B4" s="16" t="s">
        <v>19</v>
      </c>
      <c r="C4" s="17" t="s">
        <v>20</v>
      </c>
      <c r="D4" s="17" t="s">
        <v>18</v>
      </c>
      <c r="E4" s="17" t="s">
        <v>25</v>
      </c>
    </row>
    <row r="5" spans="1:5" x14ac:dyDescent="0.25">
      <c r="A5" s="19" t="s">
        <v>22</v>
      </c>
      <c r="B5" s="12">
        <f>0.580008086910565+-0.00996791303088193+0.0361</f>
        <v>0.60614017387968311</v>
      </c>
      <c r="C5" s="11">
        <f>0.682441758915756+0.0988487629956503</f>
        <v>0.78129052191140624</v>
      </c>
      <c r="D5" s="13">
        <v>0.17519999999999999</v>
      </c>
      <c r="E5" s="29">
        <f>'IRT 2019'!F5</f>
        <v>3.7919800295290712E-2</v>
      </c>
    </row>
    <row r="7" spans="1:5" ht="38.25" x14ac:dyDescent="0.25">
      <c r="A7" s="15" t="s">
        <v>23</v>
      </c>
      <c r="B7" s="16" t="s">
        <v>19</v>
      </c>
      <c r="C7" s="17" t="s">
        <v>20</v>
      </c>
      <c r="D7" s="17" t="s">
        <v>18</v>
      </c>
      <c r="E7" s="17" t="s">
        <v>25</v>
      </c>
    </row>
    <row r="8" spans="1:5" ht="25.5" x14ac:dyDescent="0.25">
      <c r="A8" s="21" t="s">
        <v>21</v>
      </c>
      <c r="B8" s="12">
        <v>3.8157655305265306</v>
      </c>
      <c r="C8" s="11">
        <v>3.9896778284735746</v>
      </c>
      <c r="D8" s="13">
        <v>0.1739</v>
      </c>
      <c r="E8" s="29">
        <f>'IRT 2019'!F6</f>
        <v>3.7651764219461169E-2</v>
      </c>
    </row>
    <row r="10" spans="1:5" ht="38.25" x14ac:dyDescent="0.25">
      <c r="A10" s="15" t="s">
        <v>23</v>
      </c>
      <c r="B10" s="16" t="s">
        <v>19</v>
      </c>
      <c r="C10" s="17" t="s">
        <v>20</v>
      </c>
      <c r="D10" s="17" t="s">
        <v>18</v>
      </c>
      <c r="E10" s="17" t="s">
        <v>25</v>
      </c>
    </row>
    <row r="11" spans="1:5" x14ac:dyDescent="0.25">
      <c r="A11" s="21" t="s">
        <v>9</v>
      </c>
      <c r="B11" s="12">
        <v>0.1970623984789458</v>
      </c>
      <c r="C11" s="10">
        <f>0.170271738042238+0.237983104933911</f>
        <v>0.408254842976149</v>
      </c>
      <c r="D11" s="46">
        <v>0.2112</v>
      </c>
      <c r="E11" s="29">
        <f>'IRT 2019'!F13</f>
        <v>4.5722862724530466E-2</v>
      </c>
    </row>
    <row r="13" spans="1:5" ht="38.25" x14ac:dyDescent="0.25">
      <c r="A13" s="15" t="s">
        <v>23</v>
      </c>
      <c r="B13" s="16" t="s">
        <v>19</v>
      </c>
      <c r="C13" s="17" t="s">
        <v>20</v>
      </c>
      <c r="D13" s="17" t="s">
        <v>18</v>
      </c>
      <c r="E13" s="17" t="s">
        <v>25</v>
      </c>
    </row>
    <row r="14" spans="1:5" x14ac:dyDescent="0.25">
      <c r="A14" s="21" t="s">
        <v>16</v>
      </c>
      <c r="B14" s="12">
        <v>4.6189681028851606</v>
      </c>
      <c r="C14" s="10">
        <v>5.1792231933611301</v>
      </c>
      <c r="D14" s="47">
        <v>0.56030000000000002</v>
      </c>
      <c r="E14" s="48">
        <v>0.1212944</v>
      </c>
    </row>
  </sheetData>
  <mergeCells count="1">
    <mergeCell ref="A2:E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0"/>
  <sheetViews>
    <sheetView showGridLines="0" workbookViewId="0"/>
  </sheetViews>
  <sheetFormatPr defaultRowHeight="15" x14ac:dyDescent="0.25"/>
  <cols>
    <col min="1" max="1" width="3.42578125" customWidth="1"/>
    <col min="2" max="2" width="35.5703125" bestFit="1" customWidth="1"/>
    <col min="3" max="3" width="11.5703125" bestFit="1" customWidth="1"/>
    <col min="4" max="4" width="19.5703125" bestFit="1" customWidth="1"/>
    <col min="5" max="5" width="11.5703125" bestFit="1" customWidth="1"/>
    <col min="6" max="6" width="11.28515625" bestFit="1" customWidth="1"/>
  </cols>
  <sheetData>
    <row r="2" spans="2:6" ht="15.75" x14ac:dyDescent="0.25">
      <c r="B2" s="30" t="s">
        <v>1</v>
      </c>
      <c r="C2" s="31" t="s">
        <v>0</v>
      </c>
      <c r="D2" s="31" t="s">
        <v>2</v>
      </c>
      <c r="E2" s="30" t="s">
        <v>6</v>
      </c>
    </row>
    <row r="3" spans="2:6" ht="15.75" x14ac:dyDescent="0.25">
      <c r="B3" s="32" t="s">
        <v>4</v>
      </c>
      <c r="C3" s="33">
        <v>0.28896013757123029</v>
      </c>
      <c r="D3" s="33">
        <v>0.31262607160413719</v>
      </c>
      <c r="E3" s="5">
        <f>0.121294427239282*D3</f>
        <v>3.791980029529058E-2</v>
      </c>
    </row>
    <row r="4" spans="2:6" ht="15.75" x14ac:dyDescent="0.25">
      <c r="B4" s="34" t="s">
        <v>3</v>
      </c>
      <c r="C4" s="33">
        <v>4.55773020002741E-2</v>
      </c>
      <c r="D4" s="33">
        <v>0.31041627448542286</v>
      </c>
      <c r="E4" s="5">
        <f>0.121294427239282*D4</f>
        <v>3.7651764219461113E-2</v>
      </c>
    </row>
    <row r="5" spans="2:6" ht="15.75" x14ac:dyDescent="0.25">
      <c r="B5" s="34" t="s">
        <v>5</v>
      </c>
      <c r="C5" s="32">
        <v>1.0717034103275029</v>
      </c>
      <c r="D5" s="33">
        <v>0.37695765391044178</v>
      </c>
      <c r="E5" s="5">
        <f>0.121294427239282*D5</f>
        <v>4.5722862724530522E-2</v>
      </c>
    </row>
    <row r="6" spans="2:6" ht="15.75" x14ac:dyDescent="0.25">
      <c r="D6" s="4" t="s">
        <v>7</v>
      </c>
      <c r="E6" s="3">
        <f>E3+E4+E5</f>
        <v>0.12129442723928222</v>
      </c>
    </row>
    <row r="10" spans="2:6" ht="15.75" x14ac:dyDescent="0.25">
      <c r="B10" s="30" t="s">
        <v>1</v>
      </c>
      <c r="C10" s="31" t="s">
        <v>0</v>
      </c>
      <c r="D10" s="31" t="s">
        <v>2</v>
      </c>
      <c r="E10" s="30" t="s">
        <v>6</v>
      </c>
      <c r="F10" s="30"/>
    </row>
    <row r="11" spans="2:6" ht="15.75" x14ac:dyDescent="0.25">
      <c r="B11" s="32" t="s">
        <v>4</v>
      </c>
      <c r="C11" s="33">
        <v>0.28896013757123029</v>
      </c>
      <c r="D11" s="33">
        <v>0.31262607160413719</v>
      </c>
      <c r="E11" s="5">
        <f>0.121294427239282*D11</f>
        <v>3.791980029529058E-2</v>
      </c>
      <c r="F11" s="35">
        <f>E11+E12</f>
        <v>7.5571564514751693E-2</v>
      </c>
    </row>
    <row r="12" spans="2:6" ht="15.75" x14ac:dyDescent="0.25">
      <c r="B12" s="34" t="s">
        <v>3</v>
      </c>
      <c r="C12" s="33">
        <v>4.55773020002741E-2</v>
      </c>
      <c r="D12" s="33">
        <v>0.31041627448542286</v>
      </c>
      <c r="E12" s="5">
        <f>0.121294427239282*D12</f>
        <v>3.7651764219461113E-2</v>
      </c>
      <c r="F12" s="36"/>
    </row>
    <row r="13" spans="2:6" ht="15.75" x14ac:dyDescent="0.25">
      <c r="B13" s="34" t="s">
        <v>5</v>
      </c>
      <c r="C13" s="32">
        <v>1.0717034103275029</v>
      </c>
      <c r="D13" s="33">
        <v>0.37695765391044178</v>
      </c>
      <c r="E13" s="5">
        <f>0.121294427239282*D13</f>
        <v>4.5722862724530522E-2</v>
      </c>
      <c r="F13" s="5">
        <f>E13</f>
        <v>4.5722862724530522E-2</v>
      </c>
    </row>
    <row r="14" spans="2:6" ht="15.75" x14ac:dyDescent="0.25">
      <c r="E14" s="4" t="s">
        <v>7</v>
      </c>
      <c r="F14" s="3">
        <f>E11+E12+E13</f>
        <v>0.12129442723928222</v>
      </c>
    </row>
    <row r="15" spans="2:6" ht="15.75" x14ac:dyDescent="0.25">
      <c r="F15" s="1"/>
    </row>
    <row r="17" spans="2:3" ht="15.75" x14ac:dyDescent="0.25">
      <c r="B17" s="30" t="s">
        <v>1</v>
      </c>
      <c r="C17" s="31" t="s">
        <v>6</v>
      </c>
    </row>
    <row r="18" spans="2:3" ht="15.75" x14ac:dyDescent="0.25">
      <c r="B18" s="32" t="s">
        <v>8</v>
      </c>
      <c r="C18" s="37">
        <v>7.5571564514751693E-2</v>
      </c>
    </row>
    <row r="19" spans="2:3" ht="15.75" x14ac:dyDescent="0.25">
      <c r="B19" s="34" t="s">
        <v>5</v>
      </c>
      <c r="C19" s="5">
        <v>4.5722862724530522E-2</v>
      </c>
    </row>
    <row r="20" spans="2:3" ht="15.75" x14ac:dyDescent="0.25">
      <c r="B20" s="2" t="s">
        <v>7</v>
      </c>
      <c r="C20" s="3">
        <v>0.12129442723928222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IRT 2019</vt:lpstr>
      <vt:lpstr>Impacto Parcela A</vt:lpstr>
      <vt:lpstr>Composição parcelas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Petchak Gomes</dc:creator>
  <cp:lastModifiedBy>Guilherme Arioli</cp:lastModifiedBy>
  <cp:lastPrinted>2019-04-17T13:58:24Z</cp:lastPrinted>
  <dcterms:created xsi:type="dcterms:W3CDTF">2019-04-16T19:06:48Z</dcterms:created>
  <dcterms:modified xsi:type="dcterms:W3CDTF">2021-04-20T12:47:33Z</dcterms:modified>
</cp:coreProperties>
</file>