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0" activeTab="0"/>
  </bookViews>
  <sheets>
    <sheet name="IRT 2019" sheetId="1" r:id="rId1"/>
    <sheet name="Impacto Parcela A" sheetId="2" r:id="rId2"/>
    <sheet name="Composição parcelas" sheetId="3" r:id="rId3"/>
  </sheets>
  <definedNames/>
  <calcPr fullCalcOnLoad="1"/>
</workbook>
</file>

<file path=xl/sharedStrings.xml><?xml version="1.0" encoding="utf-8"?>
<sst xmlns="http://schemas.openxmlformats.org/spreadsheetml/2006/main" count="63" uniqueCount="27">
  <si>
    <t>Acréscimo</t>
  </si>
  <si>
    <t>Conta</t>
  </si>
  <si>
    <t>Peso (Ponderação)</t>
  </si>
  <si>
    <t>Parcela B</t>
  </si>
  <si>
    <t>Parcela A</t>
  </si>
  <si>
    <t>Diferimento + Financeiro Acumulado</t>
  </si>
  <si>
    <t>Percentual</t>
  </si>
  <si>
    <t>Total</t>
  </si>
  <si>
    <t>Parcela A + Parcela B</t>
  </si>
  <si>
    <t>Diferimento sobre a TB</t>
  </si>
  <si>
    <t>TA Energia</t>
  </si>
  <si>
    <t>TA Químicos</t>
  </si>
  <si>
    <t>TA Encargos</t>
  </si>
  <si>
    <t>TF Energia</t>
  </si>
  <si>
    <t>TF Químicos</t>
  </si>
  <si>
    <t>TF Encargos</t>
  </si>
  <si>
    <t>Tarifa Total</t>
  </si>
  <si>
    <t>IRT</t>
  </si>
  <si>
    <t>Variação (em R$/m³ e %)</t>
  </si>
  <si>
    <t>2018 (R$/m³)</t>
  </si>
  <si>
    <t>2019 (R$/m³)</t>
  </si>
  <si>
    <t>Parcela B - Cesta de índices</t>
  </si>
  <si>
    <t>Parcela A - Conta Gráfica</t>
  </si>
  <si>
    <t>Parcela da Tarifa</t>
  </si>
  <si>
    <t xml:space="preserve">Peso do Reajuste = </t>
  </si>
  <si>
    <t>Impacto no Percentual de 12,12944%</t>
  </si>
  <si>
    <t>CÁLCULO DO IRT 2019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</si>
</sst>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%"/>
    <numFmt numFmtId="166" formatCode="0.00000%"/>
    <numFmt numFmtId="167" formatCode="0.0000"/>
    <numFmt numFmtId="168" formatCode="_-&quot;R$&quot;* #,##0.0000_-;\-&quot;R$&quot;* #,##0.0000_-;_-&quot;R$&quot;* &quot;-&quot;??_-;_-@_-"/>
    <numFmt numFmtId="169" formatCode="0.000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sz val="10"/>
      <color indexed="17"/>
      <name val="Calibri"/>
      <family val="2"/>
    </font>
    <font>
      <b/>
      <u val="single"/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B05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</font>
    <font>
      <sz val="10"/>
      <color rgb="FF00B05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10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66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165" fontId="3" fillId="0" borderId="10" xfId="48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9" fillId="33" borderId="10" xfId="4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4" fontId="48" fillId="34" borderId="10" xfId="44" applyFont="1" applyFill="1" applyBorder="1" applyAlignment="1" applyProtection="1">
      <alignment horizontal="center" vertical="center"/>
      <protection locked="0"/>
    </xf>
    <xf numFmtId="164" fontId="48" fillId="33" borderId="10" xfId="44" applyFont="1" applyFill="1" applyBorder="1" applyAlignment="1" applyProtection="1">
      <alignment horizontal="center" vertical="center"/>
      <protection locked="0"/>
    </xf>
    <xf numFmtId="164" fontId="48" fillId="34" borderId="10" xfId="44" applyNumberFormat="1" applyFont="1" applyFill="1" applyBorder="1" applyAlignment="1" applyProtection="1">
      <alignment horizontal="center" vertical="center"/>
      <protection locked="0"/>
    </xf>
    <xf numFmtId="168" fontId="48" fillId="34" borderId="10" xfId="44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49" fillId="36" borderId="10" xfId="0" applyFont="1" applyFill="1" applyBorder="1" applyAlignment="1" applyProtection="1">
      <alignment horizontal="center" vertical="center" wrapText="1"/>
      <protection locked="0"/>
    </xf>
    <xf numFmtId="0" fontId="49" fillId="36" borderId="10" xfId="0" applyFont="1" applyFill="1" applyBorder="1" applyAlignment="1" applyProtection="1">
      <alignment horizontal="left" vertical="center" wrapText="1"/>
      <protection locked="0"/>
    </xf>
    <xf numFmtId="0" fontId="7" fillId="35" borderId="10" xfId="0" applyFont="1" applyFill="1" applyBorder="1" applyAlignment="1" applyProtection="1">
      <alignment horizontal="left" vertical="center" indent="1"/>
      <protection locked="0"/>
    </xf>
    <xf numFmtId="166" fontId="9" fillId="33" borderId="10" xfId="48" applyNumberFormat="1" applyFont="1" applyFill="1" applyBorder="1" applyAlignment="1" applyProtection="1">
      <alignment horizontal="center" vertical="center"/>
      <protection locked="0"/>
    </xf>
    <xf numFmtId="0" fontId="7" fillId="35" borderId="10" xfId="0" applyFont="1" applyFill="1" applyBorder="1" applyAlignment="1" applyProtection="1">
      <alignment horizontal="left" vertical="center" wrapText="1" indent="1"/>
      <protection locked="0"/>
    </xf>
    <xf numFmtId="0" fontId="9" fillId="34" borderId="10" xfId="0" applyFont="1" applyFill="1" applyBorder="1" applyAlignment="1" applyProtection="1">
      <alignment horizontal="left" vertical="center" indent="2"/>
      <protection locked="0"/>
    </xf>
    <xf numFmtId="0" fontId="9" fillId="37" borderId="10" xfId="0" applyFont="1" applyFill="1" applyBorder="1" applyAlignment="1" applyProtection="1">
      <alignment horizontal="center" vertical="center"/>
      <protection locked="0"/>
    </xf>
    <xf numFmtId="165" fontId="8" fillId="38" borderId="10" xfId="48" applyNumberFormat="1" applyFont="1" applyFill="1" applyBorder="1" applyAlignment="1" applyProtection="1">
      <alignment horizontal="center" vertical="center"/>
      <protection locked="0"/>
    </xf>
    <xf numFmtId="166" fontId="8" fillId="38" borderId="10" xfId="48" applyNumberFormat="1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locked="0"/>
    </xf>
    <xf numFmtId="10" fontId="4" fillId="39" borderId="10" xfId="48" applyNumberFormat="1" applyFont="1" applyFill="1" applyBorder="1" applyAlignment="1" applyProtection="1">
      <alignment horizontal="center" vertical="center"/>
      <protection locked="0"/>
    </xf>
    <xf numFmtId="166" fontId="50" fillId="40" borderId="10" xfId="48" applyNumberFormat="1" applyFont="1" applyFill="1" applyBorder="1" applyAlignment="1" applyProtection="1">
      <alignment horizontal="center" vertical="center"/>
      <protection locked="0"/>
    </xf>
    <xf numFmtId="169" fontId="9" fillId="33" borderId="10" xfId="48" applyNumberFormat="1" applyFont="1" applyFill="1" applyBorder="1" applyAlignment="1" applyProtection="1">
      <alignment horizontal="center" vertical="center"/>
      <protection locked="0"/>
    </xf>
    <xf numFmtId="9" fontId="50" fillId="41" borderId="10" xfId="48" applyFont="1" applyFill="1" applyBorder="1" applyAlignment="1">
      <alignment horizontal="center"/>
    </xf>
    <xf numFmtId="9" fontId="50" fillId="41" borderId="10" xfId="48" applyFont="1" applyFill="1" applyBorder="1" applyAlignment="1">
      <alignment/>
    </xf>
    <xf numFmtId="9" fontId="3" fillId="0" borderId="10" xfId="48" applyFont="1" applyBorder="1" applyAlignment="1" applyProtection="1">
      <alignment horizontal="center" vertical="center"/>
      <protection locked="0"/>
    </xf>
    <xf numFmtId="10" fontId="3" fillId="0" borderId="10" xfId="48" applyNumberFormat="1" applyFont="1" applyBorder="1" applyAlignment="1" applyProtection="1">
      <alignment horizontal="center" vertical="center"/>
      <protection locked="0"/>
    </xf>
    <xf numFmtId="9" fontId="46" fillId="0" borderId="10" xfId="48" applyFont="1" applyBorder="1" applyAlignment="1">
      <alignment horizontal="center"/>
    </xf>
    <xf numFmtId="165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65" fontId="46" fillId="0" borderId="10" xfId="0" applyNumberFormat="1" applyFont="1" applyBorder="1" applyAlignment="1">
      <alignment horizontal="center"/>
    </xf>
    <xf numFmtId="164" fontId="48" fillId="34" borderId="10" xfId="44" applyFont="1" applyFill="1" applyBorder="1" applyAlignment="1" applyProtection="1">
      <alignment vertical="center"/>
      <protection locked="0"/>
    </xf>
    <xf numFmtId="164" fontId="48" fillId="33" borderId="10" xfId="44" applyFont="1" applyFill="1" applyBorder="1" applyAlignment="1" applyProtection="1">
      <alignment vertical="center"/>
      <protection locked="0"/>
    </xf>
    <xf numFmtId="167" fontId="48" fillId="34" borderId="10" xfId="0" applyNumberFormat="1" applyFont="1" applyFill="1" applyBorder="1" applyAlignment="1" applyProtection="1">
      <alignment vertical="center"/>
      <protection locked="0"/>
    </xf>
    <xf numFmtId="167" fontId="9" fillId="33" borderId="10" xfId="48" applyNumberFormat="1" applyFont="1" applyFill="1" applyBorder="1" applyAlignment="1" applyProtection="1">
      <alignment vertical="center"/>
      <protection locked="0"/>
    </xf>
    <xf numFmtId="167" fontId="51" fillId="0" borderId="10" xfId="0" applyNumberFormat="1" applyFont="1" applyBorder="1" applyAlignment="1" applyProtection="1">
      <alignment vertical="center"/>
      <protection locked="0"/>
    </xf>
    <xf numFmtId="167" fontId="11" fillId="0" borderId="10" xfId="0" applyNumberFormat="1" applyFont="1" applyBorder="1" applyAlignment="1" applyProtection="1">
      <alignment vertical="center"/>
      <protection locked="0"/>
    </xf>
    <xf numFmtId="167" fontId="9" fillId="37" borderId="10" xfId="60" applyNumberFormat="1" applyFont="1" applyFill="1" applyBorder="1" applyAlignment="1" applyProtection="1">
      <alignment vertical="center"/>
      <protection locked="0"/>
    </xf>
    <xf numFmtId="167" fontId="8" fillId="38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>
      <alignment/>
    </xf>
    <xf numFmtId="164" fontId="0" fillId="0" borderId="10" xfId="44" applyFont="1" applyBorder="1" applyAlignment="1">
      <alignment/>
    </xf>
    <xf numFmtId="169" fontId="0" fillId="0" borderId="10" xfId="0" applyNumberFormat="1" applyBorder="1" applyAlignment="1">
      <alignment/>
    </xf>
    <xf numFmtId="0" fontId="13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showGridLines="0" tabSelected="1" zoomScalePageLayoutView="0" workbookViewId="0" topLeftCell="A1">
      <selection activeCell="A1" sqref="A1"/>
    </sheetView>
  </sheetViews>
  <sheetFormatPr defaultColWidth="9.28125" defaultRowHeight="15"/>
  <cols>
    <col min="1" max="1" width="9.28125" style="0" customWidth="1"/>
    <col min="2" max="2" width="21.57421875" style="0" bestFit="1" customWidth="1"/>
    <col min="3" max="3" width="11.57421875" style="0" bestFit="1" customWidth="1"/>
    <col min="4" max="4" width="11.28125" style="0" bestFit="1" customWidth="1"/>
    <col min="5" max="5" width="9.00390625" style="0" bestFit="1" customWidth="1"/>
    <col min="6" max="6" width="9.7109375" style="0" bestFit="1" customWidth="1"/>
  </cols>
  <sheetData>
    <row r="2" spans="2:6" ht="15">
      <c r="B2" s="49" t="s">
        <v>26</v>
      </c>
      <c r="C2" s="49"/>
      <c r="D2" s="49"/>
      <c r="E2" s="49"/>
      <c r="F2" s="49"/>
    </row>
    <row r="3" spans="2:6" ht="15">
      <c r="B3" s="9"/>
      <c r="C3" s="9"/>
      <c r="E3" s="6"/>
      <c r="F3" s="6"/>
    </row>
    <row r="4" spans="2:6" ht="63.75">
      <c r="B4" s="15" t="s">
        <v>23</v>
      </c>
      <c r="C4" s="16" t="s">
        <v>19</v>
      </c>
      <c r="D4" s="17" t="s">
        <v>20</v>
      </c>
      <c r="E4" s="18" t="s">
        <v>24</v>
      </c>
      <c r="F4" s="17" t="s">
        <v>25</v>
      </c>
    </row>
    <row r="5" spans="2:6" ht="15">
      <c r="B5" s="19" t="s">
        <v>22</v>
      </c>
      <c r="C5" s="38">
        <f>0.580008086910565+-0.00996791303088193+0.0361</f>
        <v>0.6061401738796831</v>
      </c>
      <c r="D5" s="39">
        <f>0.682441758915756+0.0988487629956503</f>
        <v>0.7812905219114062</v>
      </c>
      <c r="E5" s="8">
        <f aca="true" t="shared" si="0" ref="E5:E14">(D5-C5)/($D$14-$C$14)</f>
        <v>0.31262607160413775</v>
      </c>
      <c r="F5" s="20">
        <f aca="true" t="shared" si="1" ref="F5:F14">E5*($D$14/$C$14-1)</f>
        <v>0.03791980029529071</v>
      </c>
    </row>
    <row r="6" spans="2:6" ht="25.5">
      <c r="B6" s="21" t="s">
        <v>21</v>
      </c>
      <c r="C6" s="40">
        <v>3.8157655305265306</v>
      </c>
      <c r="D6" s="41">
        <v>3.9896778284735746</v>
      </c>
      <c r="E6" s="8">
        <f t="shared" si="0"/>
        <v>0.31041627448542286</v>
      </c>
      <c r="F6" s="20">
        <f t="shared" si="1"/>
        <v>0.03765176421946117</v>
      </c>
    </row>
    <row r="7" spans="2:6" ht="15">
      <c r="B7" s="22" t="s">
        <v>10</v>
      </c>
      <c r="C7" s="42">
        <v>0.4323687413724602</v>
      </c>
      <c r="D7" s="42">
        <v>0.47825721339949695</v>
      </c>
      <c r="E7" s="8">
        <f t="shared" si="0"/>
        <v>0.08190639015533412</v>
      </c>
      <c r="F7" s="20">
        <f t="shared" si="1"/>
        <v>0.009934788681128433</v>
      </c>
    </row>
    <row r="8" spans="2:6" ht="15">
      <c r="B8" s="22" t="s">
        <v>11</v>
      </c>
      <c r="C8" s="42">
        <v>0.09392599845633494</v>
      </c>
      <c r="D8" s="42">
        <v>0.08917187207550539</v>
      </c>
      <c r="E8" s="8">
        <f t="shared" si="0"/>
        <v>-0.008485646023832888</v>
      </c>
      <c r="F8" s="20">
        <f t="shared" si="1"/>
        <v>-0.0010292615742161025</v>
      </c>
    </row>
    <row r="9" spans="2:6" ht="15">
      <c r="B9" s="22" t="s">
        <v>12</v>
      </c>
      <c r="C9" s="42">
        <v>0.05371334708177012</v>
      </c>
      <c r="D9" s="42">
        <v>0.11501267344075347</v>
      </c>
      <c r="E9" s="8">
        <f t="shared" si="0"/>
        <v>0.10941324300490689</v>
      </c>
      <c r="F9" s="20">
        <f t="shared" si="1"/>
        <v>0.013271216642672579</v>
      </c>
    </row>
    <row r="10" spans="2:6" ht="15">
      <c r="B10" s="22" t="s">
        <v>13</v>
      </c>
      <c r="C10" s="43">
        <v>-0.025076896010516138</v>
      </c>
      <c r="D10" s="42">
        <v>0.040310855400737144</v>
      </c>
      <c r="E10" s="8">
        <f t="shared" si="0"/>
        <v>0.11671067790870503</v>
      </c>
      <c r="F10" s="20">
        <f t="shared" si="1"/>
        <v>0.01415635482964472</v>
      </c>
    </row>
    <row r="11" spans="2:6" ht="15">
      <c r="B11" s="22" t="s">
        <v>14</v>
      </c>
      <c r="C11" s="43">
        <v>0.01175698339010184</v>
      </c>
      <c r="D11" s="42">
        <v>-0.001083265047502931</v>
      </c>
      <c r="E11" s="8">
        <f t="shared" si="0"/>
        <v>-0.02291857522739548</v>
      </c>
      <c r="F11" s="20">
        <f t="shared" si="1"/>
        <v>-0.0027798954553473363</v>
      </c>
    </row>
    <row r="12" spans="2:6" ht="15">
      <c r="B12" s="22" t="s">
        <v>15</v>
      </c>
      <c r="C12" s="43">
        <v>0.0033519995895323704</v>
      </c>
      <c r="D12" s="42">
        <v>0.059621172642416086</v>
      </c>
      <c r="E12" s="8">
        <f t="shared" si="0"/>
        <v>0.1004349161826977</v>
      </c>
      <c r="F12" s="20">
        <f t="shared" si="1"/>
        <v>0.012182195633205632</v>
      </c>
    </row>
    <row r="13" spans="2:6" ht="15">
      <c r="B13" s="21" t="s">
        <v>9</v>
      </c>
      <c r="C13" s="40">
        <f>0.0803078728972178+0.116754525581728</f>
        <v>0.1970623984789458</v>
      </c>
      <c r="D13" s="40">
        <f>0.170271738042238+0.237983104933911</f>
        <v>0.408254842976149</v>
      </c>
      <c r="E13" s="8">
        <f t="shared" si="0"/>
        <v>0.3769576539104407</v>
      </c>
      <c r="F13" s="20">
        <f t="shared" si="1"/>
        <v>0.045722862724530466</v>
      </c>
    </row>
    <row r="14" spans="2:6" ht="15">
      <c r="B14" s="23" t="s">
        <v>16</v>
      </c>
      <c r="C14" s="44">
        <v>4.618968102885161</v>
      </c>
      <c r="D14" s="45">
        <v>5.17922319336113</v>
      </c>
      <c r="E14" s="24">
        <f t="shared" si="0"/>
        <v>1</v>
      </c>
      <c r="F14" s="25">
        <f t="shared" si="1"/>
        <v>0.12129442723928219</v>
      </c>
    </row>
    <row r="15" spans="2:6" ht="15.75">
      <c r="B15" s="26" t="s">
        <v>17</v>
      </c>
      <c r="C15" s="27">
        <v>0.051205538863814404</v>
      </c>
      <c r="D15" s="28">
        <v>0.12129442723928219</v>
      </c>
      <c r="E15" s="14"/>
      <c r="F15" s="14"/>
    </row>
  </sheetData>
  <sheetProtection/>
  <mergeCells count="1">
    <mergeCell ref="B2:F2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1.57421875" style="0" bestFit="1" customWidth="1"/>
    <col min="2" max="2" width="11.57421875" style="0" bestFit="1" customWidth="1"/>
    <col min="3" max="3" width="7.57421875" style="0" bestFit="1" customWidth="1"/>
    <col min="4" max="4" width="12.00390625" style="0" customWidth="1"/>
    <col min="5" max="5" width="14.00390625" style="0" customWidth="1"/>
  </cols>
  <sheetData>
    <row r="2" spans="1:5" ht="15">
      <c r="A2" s="49" t="s">
        <v>26</v>
      </c>
      <c r="B2" s="49"/>
      <c r="C2" s="49"/>
      <c r="D2" s="49"/>
      <c r="E2" s="49"/>
    </row>
    <row r="3" spans="1:5" ht="15">
      <c r="A3" s="9"/>
      <c r="B3" s="9"/>
      <c r="D3" s="7"/>
      <c r="E3" s="6"/>
    </row>
    <row r="4" spans="1:5" ht="38.25">
      <c r="A4" s="15" t="s">
        <v>23</v>
      </c>
      <c r="B4" s="16" t="s">
        <v>19</v>
      </c>
      <c r="C4" s="17" t="s">
        <v>20</v>
      </c>
      <c r="D4" s="17" t="s">
        <v>18</v>
      </c>
      <c r="E4" s="17" t="s">
        <v>25</v>
      </c>
    </row>
    <row r="5" spans="1:5" ht="15">
      <c r="A5" s="19" t="s">
        <v>22</v>
      </c>
      <c r="B5" s="12">
        <f>0.580008086910565+-0.00996791303088193+0.0361</f>
        <v>0.6061401738796831</v>
      </c>
      <c r="C5" s="11">
        <f>0.682441758915756+0.0988487629956503</f>
        <v>0.7812905219114062</v>
      </c>
      <c r="D5" s="13">
        <v>0.1752</v>
      </c>
      <c r="E5" s="29">
        <f>'IRT 2019'!F5</f>
        <v>0.03791980029529071</v>
      </c>
    </row>
    <row r="7" spans="1:5" ht="38.25">
      <c r="A7" s="15" t="s">
        <v>23</v>
      </c>
      <c r="B7" s="16" t="s">
        <v>19</v>
      </c>
      <c r="C7" s="17" t="s">
        <v>20</v>
      </c>
      <c r="D7" s="17" t="s">
        <v>18</v>
      </c>
      <c r="E7" s="17" t="s">
        <v>25</v>
      </c>
    </row>
    <row r="8" spans="1:5" ht="25.5">
      <c r="A8" s="21" t="s">
        <v>21</v>
      </c>
      <c r="B8" s="12">
        <v>3.8157655305265306</v>
      </c>
      <c r="C8" s="11">
        <v>3.9896778284735746</v>
      </c>
      <c r="D8" s="13">
        <v>0.1739</v>
      </c>
      <c r="E8" s="29">
        <f>'IRT 2019'!F6</f>
        <v>0.03765176421946117</v>
      </c>
    </row>
    <row r="10" spans="1:5" ht="38.25">
      <c r="A10" s="15" t="s">
        <v>23</v>
      </c>
      <c r="B10" s="16" t="s">
        <v>19</v>
      </c>
      <c r="C10" s="17" t="s">
        <v>20</v>
      </c>
      <c r="D10" s="17" t="s">
        <v>18</v>
      </c>
      <c r="E10" s="17" t="s">
        <v>25</v>
      </c>
    </row>
    <row r="11" spans="1:5" ht="15">
      <c r="A11" s="21" t="s">
        <v>9</v>
      </c>
      <c r="B11" s="12">
        <v>0.1970623984789458</v>
      </c>
      <c r="C11" s="10">
        <f>0.170271738042238+0.237983104933911</f>
        <v>0.408254842976149</v>
      </c>
      <c r="D11" s="46">
        <v>0.2112</v>
      </c>
      <c r="E11" s="29">
        <f>'IRT 2019'!F13</f>
        <v>0.045722862724530466</v>
      </c>
    </row>
    <row r="13" spans="1:5" ht="38.25">
      <c r="A13" s="15" t="s">
        <v>23</v>
      </c>
      <c r="B13" s="16" t="s">
        <v>19</v>
      </c>
      <c r="C13" s="17" t="s">
        <v>20</v>
      </c>
      <c r="D13" s="17" t="s">
        <v>18</v>
      </c>
      <c r="E13" s="17" t="s">
        <v>25</v>
      </c>
    </row>
    <row r="14" spans="1:5" ht="15">
      <c r="A14" s="21" t="s">
        <v>16</v>
      </c>
      <c r="B14" s="12">
        <v>4.618968102885161</v>
      </c>
      <c r="C14" s="10">
        <v>5.17922319336113</v>
      </c>
      <c r="D14" s="47">
        <v>0.5603</v>
      </c>
      <c r="E14" s="48">
        <v>0.1212944</v>
      </c>
    </row>
  </sheetData>
  <sheetProtection/>
  <mergeCells count="1">
    <mergeCell ref="A2:E2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421875" style="0" customWidth="1"/>
    <col min="2" max="2" width="35.57421875" style="0" bestFit="1" customWidth="1"/>
    <col min="3" max="3" width="11.57421875" style="0" bestFit="1" customWidth="1"/>
    <col min="4" max="4" width="19.57421875" style="0" bestFit="1" customWidth="1"/>
    <col min="5" max="5" width="11.57421875" style="0" bestFit="1" customWidth="1"/>
    <col min="6" max="6" width="11.28125" style="0" bestFit="1" customWidth="1"/>
  </cols>
  <sheetData>
    <row r="2" spans="2:5" ht="15.75">
      <c r="B2" s="30" t="s">
        <v>1</v>
      </c>
      <c r="C2" s="31" t="s">
        <v>0</v>
      </c>
      <c r="D2" s="31" t="s">
        <v>2</v>
      </c>
      <c r="E2" s="30" t="s">
        <v>6</v>
      </c>
    </row>
    <row r="3" spans="2:5" ht="15.75">
      <c r="B3" s="32" t="s">
        <v>4</v>
      </c>
      <c r="C3" s="33">
        <v>0.2889601375712303</v>
      </c>
      <c r="D3" s="33">
        <v>0.3126260716041372</v>
      </c>
      <c r="E3" s="5">
        <f>0.121294427239282*D3</f>
        <v>0.03791980029529058</v>
      </c>
    </row>
    <row r="4" spans="2:5" ht="15.75">
      <c r="B4" s="34" t="s">
        <v>3</v>
      </c>
      <c r="C4" s="33">
        <v>0.0455773020002741</v>
      </c>
      <c r="D4" s="33">
        <v>0.31041627448542286</v>
      </c>
      <c r="E4" s="5">
        <f>0.121294427239282*D4</f>
        <v>0.03765176421946111</v>
      </c>
    </row>
    <row r="5" spans="2:5" ht="15.75">
      <c r="B5" s="34" t="s">
        <v>5</v>
      </c>
      <c r="C5" s="32">
        <v>1.071703410327503</v>
      </c>
      <c r="D5" s="33">
        <v>0.3769576539104418</v>
      </c>
      <c r="E5" s="5">
        <f>0.121294427239282*D5</f>
        <v>0.04572286272453052</v>
      </c>
    </row>
    <row r="6" spans="4:5" ht="15.75">
      <c r="D6" s="4" t="s">
        <v>7</v>
      </c>
      <c r="E6" s="3">
        <f>E3+E4+E5</f>
        <v>0.12129442723928222</v>
      </c>
    </row>
    <row r="10" spans="2:6" ht="15.75">
      <c r="B10" s="30" t="s">
        <v>1</v>
      </c>
      <c r="C10" s="31" t="s">
        <v>0</v>
      </c>
      <c r="D10" s="31" t="s">
        <v>2</v>
      </c>
      <c r="E10" s="30" t="s">
        <v>6</v>
      </c>
      <c r="F10" s="30"/>
    </row>
    <row r="11" spans="2:6" ht="15.75">
      <c r="B11" s="32" t="s">
        <v>4</v>
      </c>
      <c r="C11" s="33">
        <v>0.2889601375712303</v>
      </c>
      <c r="D11" s="33">
        <v>0.3126260716041372</v>
      </c>
      <c r="E11" s="5">
        <f>0.121294427239282*D11</f>
        <v>0.03791980029529058</v>
      </c>
      <c r="F11" s="35">
        <f>E11+E12</f>
        <v>0.0755715645147517</v>
      </c>
    </row>
    <row r="12" spans="2:6" ht="15.75">
      <c r="B12" s="34" t="s">
        <v>3</v>
      </c>
      <c r="C12" s="33">
        <v>0.0455773020002741</v>
      </c>
      <c r="D12" s="33">
        <v>0.31041627448542286</v>
      </c>
      <c r="E12" s="5">
        <f>0.121294427239282*D12</f>
        <v>0.03765176421946111</v>
      </c>
      <c r="F12" s="36"/>
    </row>
    <row r="13" spans="2:6" ht="15.75">
      <c r="B13" s="34" t="s">
        <v>5</v>
      </c>
      <c r="C13" s="32">
        <v>1.071703410327503</v>
      </c>
      <c r="D13" s="33">
        <v>0.3769576539104418</v>
      </c>
      <c r="E13" s="5">
        <f>0.121294427239282*D13</f>
        <v>0.04572286272453052</v>
      </c>
      <c r="F13" s="5">
        <f>E13</f>
        <v>0.04572286272453052</v>
      </c>
    </row>
    <row r="14" spans="5:6" ht="15.75">
      <c r="E14" s="4" t="s">
        <v>7</v>
      </c>
      <c r="F14" s="3">
        <f>E11+E12+E13</f>
        <v>0.12129442723928222</v>
      </c>
    </row>
    <row r="15" ht="15.75">
      <c r="F15" s="1"/>
    </row>
    <row r="17" spans="2:3" ht="15.75">
      <c r="B17" s="30" t="s">
        <v>1</v>
      </c>
      <c r="C17" s="31" t="s">
        <v>6</v>
      </c>
    </row>
    <row r="18" spans="2:3" ht="15.75">
      <c r="B18" s="32" t="s">
        <v>8</v>
      </c>
      <c r="C18" s="37">
        <v>0.0755715645147517</v>
      </c>
    </row>
    <row r="19" spans="2:3" ht="15.75">
      <c r="B19" s="34" t="s">
        <v>5</v>
      </c>
      <c r="C19" s="5">
        <v>0.04572286272453052</v>
      </c>
    </row>
    <row r="20" spans="2:3" ht="15.75">
      <c r="B20" s="2" t="s">
        <v>7</v>
      </c>
      <c r="C20" s="3">
        <v>0.12129442723928222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 Petchak Gomes</dc:creator>
  <cp:keywords/>
  <dc:description/>
  <cp:lastModifiedBy>Vanessa Carolina Seretnei</cp:lastModifiedBy>
  <cp:lastPrinted>2019-04-17T13:58:24Z</cp:lastPrinted>
  <dcterms:created xsi:type="dcterms:W3CDTF">2019-04-16T19:06:48Z</dcterms:created>
  <dcterms:modified xsi:type="dcterms:W3CDTF">2023-06-23T14:00:28Z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6dce7410-29c2-4656-afda-386ec47e9a19</vt:lpwstr>
  </property>
  <property fmtid="{D5CDD505-2E9C-101B-9397-08002B2CF9AE}" pid="3" name="bjDocumentSecurityLabel">
    <vt:lpwstr>No Marking</vt:lpwstr>
  </property>
  <property fmtid="{D5CDD505-2E9C-101B-9397-08002B2CF9AE}" pid="4" name="bjSaver">
    <vt:lpwstr>XW/gD/jw9gbcKq8kYD+e81jAj/Kiv0X/</vt:lpwstr>
  </property>
  <property fmtid="{D5CDD505-2E9C-101B-9397-08002B2CF9AE}" pid="5" name="bjClsUserRVM">
    <vt:lpwstr>[]</vt:lpwstr>
  </property>
  <property fmtid="{D5CDD505-2E9C-101B-9397-08002B2CF9AE}" pid="6" name="bjLabelHistoryID">
    <vt:lpwstr>{ABFF001E-F5B1-426E-8447-80AD3F4D0677}</vt:lpwstr>
  </property>
</Properties>
</file>